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PMO\2022-Salle blanche terrasse sud-Sciences Gabriel-pmo\1-Planification\"/>
    </mc:Choice>
  </mc:AlternateContent>
  <xr:revisionPtr revIDLastSave="0" documentId="13_ncr:1_{92C64CA8-AE04-4843-AE4B-F9DE8D020496}" xr6:coauthVersionLast="47" xr6:coauthVersionMax="47" xr10:uidLastSave="{00000000-0000-0000-0000-000000000000}"/>
  <bookViews>
    <workbookView xWindow="28680" yWindow="-120" windowWidth="29040" windowHeight="15720" activeTab="1" xr2:uid="{FEA56DA3-0E74-4C3F-B5EE-C5E25FE245E7}"/>
  </bookViews>
  <sheets>
    <sheet name="Feuil1" sheetId="1" r:id="rId1"/>
    <sheet name="Feuil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6" i="2" l="1"/>
  <c r="E5" i="2"/>
  <c r="E6" i="2"/>
  <c r="E7" i="2"/>
  <c r="E8" i="2"/>
  <c r="E9" i="2"/>
  <c r="E10" i="2"/>
  <c r="E11" i="2"/>
  <c r="E12" i="2"/>
  <c r="E13" i="2"/>
  <c r="E14" i="2"/>
  <c r="E15" i="2"/>
  <c r="E4" i="2"/>
  <c r="H33" i="1"/>
  <c r="F31" i="1"/>
  <c r="H35" i="1"/>
  <c r="I9" i="1"/>
  <c r="H9" i="1"/>
  <c r="G9" i="1"/>
  <c r="F9" i="1"/>
  <c r="J8" i="1"/>
  <c r="J7" i="1"/>
  <c r="J6" i="1"/>
  <c r="J5" i="1"/>
  <c r="F13" i="1"/>
  <c r="J13" i="1" s="1"/>
  <c r="I17" i="1"/>
  <c r="H17" i="1"/>
  <c r="G17" i="1"/>
  <c r="J16" i="1"/>
  <c r="J15" i="1"/>
  <c r="J14" i="1"/>
  <c r="H30" i="1"/>
  <c r="I30" i="1"/>
  <c r="G30" i="1"/>
  <c r="J22" i="1"/>
  <c r="J23" i="1"/>
  <c r="J24" i="1"/>
  <c r="J25" i="1"/>
  <c r="J26" i="1"/>
  <c r="J27" i="1"/>
  <c r="J29" i="1"/>
  <c r="J21" i="1"/>
  <c r="F28" i="1"/>
  <c r="F30" i="1" s="1"/>
  <c r="E16" i="2" l="1"/>
  <c r="F10" i="1"/>
  <c r="F17" i="1"/>
  <c r="F18" i="1" s="1"/>
  <c r="J28" i="1"/>
  <c r="H37" i="1" l="1"/>
</calcChain>
</file>

<file path=xl/sharedStrings.xml><?xml version="1.0" encoding="utf-8"?>
<sst xmlns="http://schemas.openxmlformats.org/spreadsheetml/2006/main" count="73" uniqueCount="49">
  <si>
    <t xml:space="preserve">Suivi de budget </t>
  </si>
  <si>
    <t>Lot</t>
  </si>
  <si>
    <t>Titulaire</t>
  </si>
  <si>
    <t>AC Bâtiment</t>
  </si>
  <si>
    <t>Pourcentage du marché</t>
  </si>
  <si>
    <t>Avenant 1</t>
  </si>
  <si>
    <t>Charpentier De l'Ouche</t>
  </si>
  <si>
    <t>Ceibac</t>
  </si>
  <si>
    <t>Boudier</t>
  </si>
  <si>
    <t>Cegelec</t>
  </si>
  <si>
    <t>EIMI</t>
  </si>
  <si>
    <t>SNDRA</t>
  </si>
  <si>
    <t>Vepres</t>
  </si>
  <si>
    <t>Initio</t>
  </si>
  <si>
    <t>Avenant 2</t>
  </si>
  <si>
    <t>Avenant 3</t>
  </si>
  <si>
    <t xml:space="preserve">Montant du marché HT </t>
  </si>
  <si>
    <t>HT</t>
  </si>
  <si>
    <t>Travaux</t>
  </si>
  <si>
    <t>AA GROUP</t>
  </si>
  <si>
    <t>REAIS MOE</t>
  </si>
  <si>
    <t>APAVE</t>
  </si>
  <si>
    <t xml:space="preserve">BUREAU VERITAS </t>
  </si>
  <si>
    <t>MOE</t>
  </si>
  <si>
    <t>Etudes</t>
  </si>
  <si>
    <t xml:space="preserve">COUT TOTAL HT </t>
  </si>
  <si>
    <t xml:space="preserve">BUDGET OPERATION </t>
  </si>
  <si>
    <t>Marge sur budget</t>
  </si>
  <si>
    <t>Intitulé</t>
  </si>
  <si>
    <t xml:space="preserve">Titulaire </t>
  </si>
  <si>
    <t>Montant HT</t>
  </si>
  <si>
    <t>Montant TTC</t>
  </si>
  <si>
    <t>Maitrise d'œuvre phase étude</t>
  </si>
  <si>
    <t>Maitrise d'Œuvre phase réalisation</t>
  </si>
  <si>
    <t xml:space="preserve">Contrôleur Technique </t>
  </si>
  <si>
    <t>Gros Œuvre, démolition</t>
  </si>
  <si>
    <t>AA Group</t>
  </si>
  <si>
    <t>REALIS MOE</t>
  </si>
  <si>
    <t>Charpente bios, façades bois</t>
  </si>
  <si>
    <t>Les Charpentiers de l'Ouche</t>
  </si>
  <si>
    <t>Etanchéité</t>
  </si>
  <si>
    <t>Serrurerie, métallerie</t>
  </si>
  <si>
    <t>Electricité</t>
  </si>
  <si>
    <t>Plomberie</t>
  </si>
  <si>
    <t>Désamiantage</t>
  </si>
  <si>
    <t>Salle blanche</t>
  </si>
  <si>
    <t>VEPRES</t>
  </si>
  <si>
    <t>Mobilier et équipements de laboratoire</t>
  </si>
  <si>
    <t>Création d'une salle blanche en toiture de Sciences Gabriel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</si>
</sst>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Border="1"/>
    <xf numFmtId="10" fontId="0" fillId="0" borderId="2" xfId="2" applyNumberFormat="1" applyFont="1" applyBorder="1" applyAlignment="1">
      <alignment horizontal="center"/>
    </xf>
    <xf numFmtId="0" fontId="0" fillId="0" borderId="0" xfId="0" applyBorder="1" applyAlignment="1">
      <alignment wrapText="1"/>
    </xf>
    <xf numFmtId="0" fontId="0" fillId="0" borderId="3" xfId="0" applyBorder="1"/>
    <xf numFmtId="44" fontId="0" fillId="0" borderId="2" xfId="1" applyFont="1" applyBorder="1"/>
    <xf numFmtId="44" fontId="0" fillId="0" borderId="4" xfId="1" applyFont="1" applyBorder="1"/>
    <xf numFmtId="44" fontId="0" fillId="0" borderId="4" xfId="0" applyNumberFormat="1" applyBorder="1"/>
    <xf numFmtId="44" fontId="0" fillId="0" borderId="5" xfId="1" applyFont="1" applyBorder="1"/>
    <xf numFmtId="44" fontId="0" fillId="0" borderId="6" xfId="1" applyFont="1" applyBorder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10" xfId="0" applyFont="1" applyBorder="1"/>
    <xf numFmtId="0" fontId="2" fillId="0" borderId="8" xfId="0" applyFont="1" applyBorder="1"/>
    <xf numFmtId="0" fontId="2" fillId="0" borderId="1" xfId="0" applyFont="1" applyBorder="1"/>
    <xf numFmtId="0" fontId="2" fillId="0" borderId="9" xfId="0" applyFont="1" applyBorder="1"/>
    <xf numFmtId="44" fontId="0" fillId="0" borderId="1" xfId="0" applyNumberFormat="1" applyFont="1" applyBorder="1"/>
    <xf numFmtId="0" fontId="3" fillId="0" borderId="0" xfId="0" applyFont="1"/>
    <xf numFmtId="44" fontId="0" fillId="2" borderId="5" xfId="1" applyFont="1" applyFill="1" applyBorder="1"/>
    <xf numFmtId="44" fontId="0" fillId="0" borderId="2" xfId="1" applyFont="1" applyFill="1" applyBorder="1"/>
    <xf numFmtId="44" fontId="0" fillId="2" borderId="2" xfId="1" applyFont="1" applyFill="1" applyBorder="1"/>
    <xf numFmtId="44" fontId="0" fillId="0" borderId="5" xfId="1" applyFont="1" applyFill="1" applyBorder="1"/>
    <xf numFmtId="44" fontId="0" fillId="0" borderId="6" xfId="1" applyFont="1" applyFill="1" applyBorder="1"/>
    <xf numFmtId="44" fontId="0" fillId="0" borderId="4" xfId="1" applyFont="1" applyFill="1" applyBorder="1"/>
    <xf numFmtId="0" fontId="0" fillId="0" borderId="0" xfId="0" applyAlignment="1"/>
    <xf numFmtId="0" fontId="5" fillId="0" borderId="0" xfId="0" applyFont="1" applyAlignment="1">
      <alignment horizontal="right"/>
    </xf>
    <xf numFmtId="4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7" xfId="0" applyFont="1" applyBorder="1" applyAlignment="1">
      <alignment horizontal="right"/>
    </xf>
    <xf numFmtId="0" fontId="5" fillId="0" borderId="8" xfId="0" applyFont="1" applyBorder="1" applyAlignment="1">
      <alignment horizontal="right"/>
    </xf>
    <xf numFmtId="44" fontId="5" fillId="0" borderId="13" xfId="0" applyNumberFormat="1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4" fontId="2" fillId="0" borderId="7" xfId="0" applyNumberFormat="1" applyFont="1" applyBorder="1" applyAlignment="1">
      <alignment horizontal="center" vertical="center"/>
    </xf>
    <xf numFmtId="44" fontId="2" fillId="0" borderId="8" xfId="0" applyNumberFormat="1" applyFont="1" applyBorder="1" applyAlignment="1">
      <alignment horizontal="center" vertical="center"/>
    </xf>
    <xf numFmtId="44" fontId="2" fillId="0" borderId="9" xfId="0" applyNumberFormat="1" applyFont="1" applyBorder="1" applyAlignment="1">
      <alignment horizontal="center" vertical="center"/>
    </xf>
    <xf numFmtId="44" fontId="0" fillId="0" borderId="0" xfId="0" applyNumberFormat="1"/>
    <xf numFmtId="0" fontId="2" fillId="0" borderId="0" xfId="0" applyFont="1" applyAlignment="1">
      <alignment horizontal="center" vertical="center"/>
    </xf>
    <xf numFmtId="0" fontId="0" fillId="0" borderId="15" xfId="0" applyBorder="1"/>
    <xf numFmtId="44" fontId="0" fillId="0" borderId="16" xfId="1" applyFont="1" applyBorder="1"/>
    <xf numFmtId="0" fontId="0" fillId="0" borderId="17" xfId="0" applyBorder="1"/>
    <xf numFmtId="44" fontId="0" fillId="0" borderId="18" xfId="1" applyFont="1" applyBorder="1"/>
    <xf numFmtId="44" fontId="2" fillId="0" borderId="18" xfId="0" applyNumberFormat="1" applyFont="1" applyBorder="1"/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44" fontId="0" fillId="0" borderId="19" xfId="1" applyFont="1" applyBorder="1"/>
    <xf numFmtId="44" fontId="0" fillId="0" borderId="20" xfId="1" applyFont="1" applyBorder="1"/>
    <xf numFmtId="44" fontId="2" fillId="0" borderId="20" xfId="0" applyNumberFormat="1" applyFont="1" applyBorder="1"/>
  </cellXfs>
  <cellStyles count="3">
    <cellStyle name="Monétaire" xfId="1" builtinId="4"/>
    <cellStyle name="Normal" xfId="0" builtinId="0"/>
    <cellStyle name="Pourcentage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770EB-FFAC-42F4-A442-E5E4C9D9AFB1}">
  <dimension ref="C1:K37"/>
  <sheetViews>
    <sheetView topLeftCell="A10" zoomScale="130" zoomScaleNormal="130" workbookViewId="0">
      <selection activeCell="L31" sqref="K31:L31"/>
    </sheetView>
  </sheetViews>
  <sheetFormatPr baseColWidth="10" defaultRowHeight="15" x14ac:dyDescent="0.25"/>
  <cols>
    <col min="4" max="4" width="4.85546875" customWidth="1"/>
    <col min="5" max="5" width="24.140625" customWidth="1"/>
    <col min="6" max="6" width="25.5703125" bestFit="1" customWidth="1"/>
    <col min="7" max="8" width="12.5703125" bestFit="1" customWidth="1"/>
    <col min="10" max="10" width="24.7109375" customWidth="1"/>
    <col min="11" max="11" width="13.7109375" bestFit="1" customWidth="1"/>
  </cols>
  <sheetData>
    <row r="1" spans="3:10" ht="15.75" thickBot="1" x14ac:dyDescent="0.3"/>
    <row r="2" spans="3:10" ht="16.5" thickBot="1" x14ac:dyDescent="0.3">
      <c r="D2" s="32" t="s">
        <v>0</v>
      </c>
      <c r="E2" s="33"/>
      <c r="F2" s="33"/>
      <c r="G2" s="33"/>
      <c r="H2" s="33"/>
      <c r="I2" s="33"/>
      <c r="J2" s="34"/>
    </row>
    <row r="3" spans="3:10" ht="18" customHeight="1" thickBot="1" x14ac:dyDescent="0.3"/>
    <row r="4" spans="3:10" ht="16.5" thickBot="1" x14ac:dyDescent="0.3">
      <c r="C4" t="s">
        <v>24</v>
      </c>
      <c r="D4" s="12" t="s">
        <v>1</v>
      </c>
      <c r="E4" s="13" t="s">
        <v>2</v>
      </c>
      <c r="F4" s="14" t="s">
        <v>16</v>
      </c>
      <c r="G4" s="15" t="s">
        <v>5</v>
      </c>
      <c r="H4" s="15" t="s">
        <v>14</v>
      </c>
      <c r="I4" s="15" t="s">
        <v>15</v>
      </c>
      <c r="J4" s="15" t="s">
        <v>4</v>
      </c>
    </row>
    <row r="5" spans="3:10" x14ac:dyDescent="0.25">
      <c r="D5" s="10"/>
      <c r="E5" s="1"/>
      <c r="F5" s="21"/>
      <c r="G5" s="19"/>
      <c r="H5" s="19"/>
      <c r="I5" s="5"/>
      <c r="J5" s="2" t="e">
        <f>(G5+H5+I5)/F5</f>
        <v>#DIV/0!</v>
      </c>
    </row>
    <row r="6" spans="3:10" x14ac:dyDescent="0.25">
      <c r="D6" s="10"/>
      <c r="E6" s="1"/>
      <c r="F6" s="21"/>
      <c r="G6" s="19"/>
      <c r="H6" s="19"/>
      <c r="I6" s="5"/>
      <c r="J6" s="2" t="e">
        <f t="shared" ref="J6:J8" si="0">(G6+H6+I6)/F6</f>
        <v>#DIV/0!</v>
      </c>
    </row>
    <row r="7" spans="3:10" x14ac:dyDescent="0.25">
      <c r="D7" s="10"/>
      <c r="E7" s="1"/>
      <c r="F7" s="21"/>
      <c r="G7" s="19"/>
      <c r="H7" s="19"/>
      <c r="I7" s="5"/>
      <c r="J7" s="2" t="e">
        <f t="shared" si="0"/>
        <v>#DIV/0!</v>
      </c>
    </row>
    <row r="8" spans="3:10" ht="15.75" thickBot="1" x14ac:dyDescent="0.3">
      <c r="D8" s="11"/>
      <c r="E8" s="4"/>
      <c r="F8" s="22"/>
      <c r="G8" s="23"/>
      <c r="H8" s="23"/>
      <c r="I8" s="6"/>
      <c r="J8" s="2" t="e">
        <f t="shared" si="0"/>
        <v>#DIV/0!</v>
      </c>
    </row>
    <row r="9" spans="3:10" ht="15.75" thickBot="1" x14ac:dyDescent="0.3">
      <c r="F9" s="16">
        <f>SUM(F5:F8)</f>
        <v>0</v>
      </c>
      <c r="G9" s="7">
        <f>SUM(G5:G8)</f>
        <v>0</v>
      </c>
      <c r="H9" s="7">
        <f>SUM(H5:H8)</f>
        <v>0</v>
      </c>
      <c r="I9" s="7">
        <f>SUM(I5:I8)</f>
        <v>0</v>
      </c>
    </row>
    <row r="10" spans="3:10" ht="16.5" thickBot="1" x14ac:dyDescent="0.3">
      <c r="F10" s="35">
        <f>SUM(F9:I9)</f>
        <v>0</v>
      </c>
      <c r="G10" s="36"/>
      <c r="H10" s="36"/>
      <c r="I10" s="37"/>
      <c r="J10" s="17" t="s">
        <v>17</v>
      </c>
    </row>
    <row r="11" spans="3:10" ht="4.5" customHeight="1" thickBot="1" x14ac:dyDescent="0.3"/>
    <row r="12" spans="3:10" ht="16.5" thickBot="1" x14ac:dyDescent="0.3">
      <c r="C12" t="s">
        <v>23</v>
      </c>
      <c r="D12" s="12" t="s">
        <v>1</v>
      </c>
      <c r="E12" s="13" t="s">
        <v>2</v>
      </c>
      <c r="F12" s="14" t="s">
        <v>16</v>
      </c>
      <c r="G12" s="15" t="s">
        <v>5</v>
      </c>
      <c r="H12" s="15" t="s">
        <v>14</v>
      </c>
      <c r="I12" s="15" t="s">
        <v>15</v>
      </c>
      <c r="J12" s="15" t="s">
        <v>4</v>
      </c>
    </row>
    <row r="13" spans="3:10" x14ac:dyDescent="0.25">
      <c r="D13" s="10"/>
      <c r="E13" s="1" t="s">
        <v>19</v>
      </c>
      <c r="F13" s="21">
        <f>2000+1200</f>
        <v>3200</v>
      </c>
      <c r="G13" s="19"/>
      <c r="H13" s="19"/>
      <c r="I13" s="5"/>
      <c r="J13" s="2">
        <f>(G13+H13+I13)/F13</f>
        <v>0</v>
      </c>
    </row>
    <row r="14" spans="3:10" x14ac:dyDescent="0.25">
      <c r="D14" s="10"/>
      <c r="E14" s="1" t="s">
        <v>20</v>
      </c>
      <c r="F14" s="21">
        <v>23850</v>
      </c>
      <c r="G14" s="19"/>
      <c r="H14" s="19"/>
      <c r="I14" s="5"/>
      <c r="J14" s="2">
        <f t="shared" ref="J14:J16" si="1">(G14+H14+I14)/F14</f>
        <v>0</v>
      </c>
    </row>
    <row r="15" spans="3:10" x14ac:dyDescent="0.25">
      <c r="D15" s="10"/>
      <c r="E15" s="1" t="s">
        <v>21</v>
      </c>
      <c r="F15" s="21">
        <v>6725</v>
      </c>
      <c r="G15" s="19"/>
      <c r="H15" s="19"/>
      <c r="I15" s="5"/>
      <c r="J15" s="2">
        <f t="shared" si="1"/>
        <v>0</v>
      </c>
    </row>
    <row r="16" spans="3:10" ht="15.75" thickBot="1" x14ac:dyDescent="0.3">
      <c r="D16" s="11"/>
      <c r="E16" s="4" t="s">
        <v>22</v>
      </c>
      <c r="F16" s="22">
        <v>3190</v>
      </c>
      <c r="G16" s="23"/>
      <c r="H16" s="23"/>
      <c r="I16" s="6"/>
      <c r="J16" s="2">
        <f t="shared" si="1"/>
        <v>0</v>
      </c>
    </row>
    <row r="17" spans="3:11" ht="15.75" thickBot="1" x14ac:dyDescent="0.3">
      <c r="F17" s="16">
        <f>SUM(F13:F16)</f>
        <v>36965</v>
      </c>
      <c r="G17" s="7">
        <f>SUM(G13:G16)</f>
        <v>0</v>
      </c>
      <c r="H17" s="7">
        <f>SUM(H13:H16)</f>
        <v>0</v>
      </c>
      <c r="I17" s="7">
        <f>SUM(I13:I16)</f>
        <v>0</v>
      </c>
    </row>
    <row r="18" spans="3:11" ht="16.5" thickBot="1" x14ac:dyDescent="0.3">
      <c r="F18" s="35">
        <f>SUM(F17:I17)</f>
        <v>36965</v>
      </c>
      <c r="G18" s="36"/>
      <c r="H18" s="36"/>
      <c r="I18" s="37"/>
      <c r="J18" s="17" t="s">
        <v>17</v>
      </c>
    </row>
    <row r="19" spans="3:11" ht="4.5" customHeight="1" thickBot="1" x14ac:dyDescent="0.3"/>
    <row r="20" spans="3:11" ht="16.5" thickBot="1" x14ac:dyDescent="0.3">
      <c r="C20" t="s">
        <v>18</v>
      </c>
      <c r="D20" s="12" t="s">
        <v>1</v>
      </c>
      <c r="E20" s="13" t="s">
        <v>2</v>
      </c>
      <c r="F20" s="14" t="s">
        <v>16</v>
      </c>
      <c r="G20" s="15" t="s">
        <v>5</v>
      </c>
      <c r="H20" s="15" t="s">
        <v>14</v>
      </c>
      <c r="I20" s="15" t="s">
        <v>15</v>
      </c>
      <c r="J20" s="15" t="s">
        <v>4</v>
      </c>
    </row>
    <row r="21" spans="3:11" x14ac:dyDescent="0.25">
      <c r="D21" s="10">
        <v>1</v>
      </c>
      <c r="E21" s="1" t="s">
        <v>3</v>
      </c>
      <c r="F21" s="8">
        <v>27202.61</v>
      </c>
      <c r="G21" s="5">
        <v>612.75</v>
      </c>
      <c r="H21" s="20">
        <v>28212.6</v>
      </c>
      <c r="I21" s="5">
        <v>1324</v>
      </c>
      <c r="J21" s="2">
        <f>(G21+H21+I21)/F21</f>
        <v>1.1083256349298836</v>
      </c>
    </row>
    <row r="22" spans="3:11" x14ac:dyDescent="0.25">
      <c r="D22" s="10">
        <v>2</v>
      </c>
      <c r="E22" s="3" t="s">
        <v>6</v>
      </c>
      <c r="F22" s="8">
        <v>5506.32</v>
      </c>
      <c r="G22" s="19">
        <v>900.87</v>
      </c>
      <c r="H22" s="5"/>
      <c r="I22" s="5"/>
      <c r="J22" s="2">
        <f t="shared" ref="J22:J29" si="2">(G22+H22+I22)/F22</f>
        <v>0.16360654665911173</v>
      </c>
    </row>
    <row r="23" spans="3:11" x14ac:dyDescent="0.25">
      <c r="D23" s="10">
        <v>3</v>
      </c>
      <c r="E23" s="1" t="s">
        <v>7</v>
      </c>
      <c r="F23" s="8">
        <v>6299.6</v>
      </c>
      <c r="G23" s="5"/>
      <c r="H23" s="5"/>
      <c r="I23" s="5"/>
      <c r="J23" s="2">
        <f t="shared" si="2"/>
        <v>0</v>
      </c>
    </row>
    <row r="24" spans="3:11" x14ac:dyDescent="0.25">
      <c r="D24" s="10">
        <v>4</v>
      </c>
      <c r="E24" s="1" t="s">
        <v>8</v>
      </c>
      <c r="F24" s="8">
        <v>50867.68</v>
      </c>
      <c r="G24" s="5"/>
      <c r="H24" s="5"/>
      <c r="I24" s="5"/>
      <c r="J24" s="2">
        <f t="shared" si="2"/>
        <v>0</v>
      </c>
    </row>
    <row r="25" spans="3:11" x14ac:dyDescent="0.25">
      <c r="D25" s="10">
        <v>5</v>
      </c>
      <c r="E25" s="1" t="s">
        <v>9</v>
      </c>
      <c r="F25" s="8">
        <v>9230.94</v>
      </c>
      <c r="G25" s="5"/>
      <c r="H25" s="5"/>
      <c r="I25" s="5"/>
      <c r="J25" s="2">
        <f t="shared" si="2"/>
        <v>0</v>
      </c>
    </row>
    <row r="26" spans="3:11" x14ac:dyDescent="0.25">
      <c r="D26" s="10">
        <v>6</v>
      </c>
      <c r="E26" s="1" t="s">
        <v>10</v>
      </c>
      <c r="F26" s="8">
        <v>3957.12</v>
      </c>
      <c r="G26" s="5"/>
      <c r="H26" s="5"/>
      <c r="I26" s="5"/>
      <c r="J26" s="2">
        <f t="shared" si="2"/>
        <v>0</v>
      </c>
    </row>
    <row r="27" spans="3:11" x14ac:dyDescent="0.25">
      <c r="D27" s="10">
        <v>7</v>
      </c>
      <c r="E27" s="1" t="s">
        <v>11</v>
      </c>
      <c r="F27" s="8">
        <v>24860.5</v>
      </c>
      <c r="G27" s="5"/>
      <c r="H27" s="5"/>
      <c r="I27" s="5"/>
      <c r="J27" s="2">
        <f t="shared" si="2"/>
        <v>0</v>
      </c>
    </row>
    <row r="28" spans="3:11" x14ac:dyDescent="0.25">
      <c r="D28" s="10">
        <v>8</v>
      </c>
      <c r="E28" s="1" t="s">
        <v>12</v>
      </c>
      <c r="F28" s="18">
        <f>320661+40867.2</f>
        <v>361528.2</v>
      </c>
      <c r="G28" s="5">
        <v>55632.13</v>
      </c>
      <c r="H28" s="5">
        <v>2574</v>
      </c>
      <c r="I28" s="5"/>
      <c r="J28" s="2">
        <f t="shared" si="2"/>
        <v>0.16100024839002877</v>
      </c>
    </row>
    <row r="29" spans="3:11" ht="15.75" thickBot="1" x14ac:dyDescent="0.3">
      <c r="D29" s="11">
        <v>9</v>
      </c>
      <c r="E29" s="4" t="s">
        <v>13</v>
      </c>
      <c r="F29" s="9">
        <v>46144</v>
      </c>
      <c r="G29" s="6"/>
      <c r="H29" s="6"/>
      <c r="I29" s="6"/>
      <c r="J29" s="2">
        <f t="shared" si="2"/>
        <v>0</v>
      </c>
    </row>
    <row r="30" spans="3:11" ht="15.75" thickBot="1" x14ac:dyDescent="0.3">
      <c r="F30" s="16">
        <f>SUM(F21:F29)</f>
        <v>535596.97</v>
      </c>
      <c r="G30" s="7">
        <f>SUM(G21:G29)</f>
        <v>57145.75</v>
      </c>
      <c r="H30" s="7">
        <f t="shared" ref="H30:I30" si="3">SUM(H21:H29)</f>
        <v>30786.6</v>
      </c>
      <c r="I30" s="7">
        <f t="shared" si="3"/>
        <v>1324</v>
      </c>
    </row>
    <row r="31" spans="3:11" ht="16.5" thickBot="1" x14ac:dyDescent="0.3">
      <c r="F31" s="35">
        <f>SUM(F30:I30)</f>
        <v>624853.31999999995</v>
      </c>
      <c r="G31" s="36"/>
      <c r="H31" s="36"/>
      <c r="I31" s="37"/>
      <c r="J31" s="17" t="s">
        <v>17</v>
      </c>
      <c r="K31" s="38"/>
    </row>
    <row r="32" spans="3:11" ht="15.75" thickBot="1" x14ac:dyDescent="0.3"/>
    <row r="33" spans="4:10" ht="19.5" thickBot="1" x14ac:dyDescent="0.35">
      <c r="D33" s="28" t="s">
        <v>25</v>
      </c>
      <c r="E33" s="29"/>
      <c r="F33" s="29"/>
      <c r="G33" s="29"/>
      <c r="H33" s="30">
        <f>F31+F18+F10</f>
        <v>661818.31999999995</v>
      </c>
      <c r="I33" s="31"/>
      <c r="J33" s="24"/>
    </row>
    <row r="34" spans="4:10" ht="9.75" customHeight="1" thickBot="1" x14ac:dyDescent="0.35">
      <c r="D34" s="25"/>
      <c r="E34" s="25"/>
      <c r="F34" s="25"/>
      <c r="G34" s="25"/>
      <c r="H34" s="26"/>
      <c r="I34" s="27"/>
    </row>
    <row r="35" spans="4:10" ht="19.5" thickBot="1" x14ac:dyDescent="0.35">
      <c r="D35" s="28" t="s">
        <v>26</v>
      </c>
      <c r="E35" s="29"/>
      <c r="F35" s="29"/>
      <c r="G35" s="29"/>
      <c r="H35" s="30">
        <f>700000</f>
        <v>700000</v>
      </c>
      <c r="I35" s="31"/>
    </row>
    <row r="36" spans="4:10" ht="9.75" customHeight="1" thickBot="1" x14ac:dyDescent="0.3"/>
    <row r="37" spans="4:10" ht="19.5" thickBot="1" x14ac:dyDescent="0.35">
      <c r="D37" s="28" t="s">
        <v>27</v>
      </c>
      <c r="E37" s="29"/>
      <c r="F37" s="29"/>
      <c r="G37" s="29"/>
      <c r="H37" s="30">
        <f>H35-H33</f>
        <v>38181.680000000051</v>
      </c>
      <c r="I37" s="31"/>
    </row>
  </sheetData>
  <mergeCells count="12">
    <mergeCell ref="D2:J2"/>
    <mergeCell ref="F31:I31"/>
    <mergeCell ref="F18:I18"/>
    <mergeCell ref="H33:I33"/>
    <mergeCell ref="D33:G33"/>
    <mergeCell ref="F10:I10"/>
    <mergeCell ref="D34:G34"/>
    <mergeCell ref="H34:I34"/>
    <mergeCell ref="D35:G35"/>
    <mergeCell ref="H35:I35"/>
    <mergeCell ref="D37:G37"/>
    <mergeCell ref="H37:I37"/>
  </mergeCells>
  <phoneticPr fontId="4" type="noConversion"/>
  <conditionalFormatting sqref="J21:J29 J13:J16">
    <cfRule type="cellIs" dxfId="3" priority="5" operator="lessThan">
      <formula>0.15</formula>
    </cfRule>
    <cfRule type="cellIs" dxfId="2" priority="6" operator="greaterThanOrEqual">
      <formula>0.15</formula>
    </cfRule>
  </conditionalFormatting>
  <conditionalFormatting sqref="J5:J8">
    <cfRule type="cellIs" dxfId="1" priority="1" operator="lessThan">
      <formula>0.15</formula>
    </cfRule>
    <cfRule type="cellIs" dxfId="0" priority="2" operator="greaterThanOrEqual">
      <formula>0.15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C047C-530F-47D7-8C7E-2CD691C9D727}">
  <dimension ref="B2:E16"/>
  <sheetViews>
    <sheetView tabSelected="1" zoomScale="130" zoomScaleNormal="130" workbookViewId="0">
      <selection activeCell="C19" sqref="C19"/>
    </sheetView>
  </sheetViews>
  <sheetFormatPr baseColWidth="10" defaultRowHeight="15" x14ac:dyDescent="0.25"/>
  <cols>
    <col min="2" max="2" width="38" customWidth="1"/>
    <col min="3" max="3" width="29.85546875" customWidth="1"/>
    <col min="4" max="5" width="16.7109375" customWidth="1"/>
  </cols>
  <sheetData>
    <row r="2" spans="2:5" ht="27" customHeight="1" x14ac:dyDescent="0.25">
      <c r="B2" s="39" t="s">
        <v>48</v>
      </c>
      <c r="C2" s="39"/>
      <c r="D2" s="39"/>
      <c r="E2" s="39"/>
    </row>
    <row r="3" spans="2:5" ht="15.75" x14ac:dyDescent="0.25">
      <c r="B3" s="45" t="s">
        <v>28</v>
      </c>
      <c r="C3" s="45" t="s">
        <v>29</v>
      </c>
      <c r="D3" s="47" t="s">
        <v>30</v>
      </c>
      <c r="E3" s="46" t="s">
        <v>31</v>
      </c>
    </row>
    <row r="4" spans="2:5" x14ac:dyDescent="0.25">
      <c r="B4" s="40" t="s">
        <v>32</v>
      </c>
      <c r="C4" s="40" t="s">
        <v>36</v>
      </c>
      <c r="D4" s="48">
        <v>3200</v>
      </c>
      <c r="E4" s="41">
        <f>D4*1.2</f>
        <v>3840</v>
      </c>
    </row>
    <row r="5" spans="2:5" x14ac:dyDescent="0.25">
      <c r="B5" s="40" t="s">
        <v>33</v>
      </c>
      <c r="C5" s="40" t="s">
        <v>37</v>
      </c>
      <c r="D5" s="48">
        <v>23850</v>
      </c>
      <c r="E5" s="41">
        <f t="shared" ref="E5:E15" si="0">D5*1.2</f>
        <v>28620</v>
      </c>
    </row>
    <row r="6" spans="2:5" x14ac:dyDescent="0.25">
      <c r="B6" s="40" t="s">
        <v>34</v>
      </c>
      <c r="C6" s="40" t="s">
        <v>21</v>
      </c>
      <c r="D6" s="48">
        <v>6725</v>
      </c>
      <c r="E6" s="41">
        <f t="shared" si="0"/>
        <v>8070</v>
      </c>
    </row>
    <row r="7" spans="2:5" x14ac:dyDescent="0.25">
      <c r="B7" s="40" t="s">
        <v>35</v>
      </c>
      <c r="C7" s="40" t="s">
        <v>3</v>
      </c>
      <c r="D7" s="48">
        <v>57351.96</v>
      </c>
      <c r="E7" s="41">
        <f t="shared" si="0"/>
        <v>68822.351999999999</v>
      </c>
    </row>
    <row r="8" spans="2:5" x14ac:dyDescent="0.25">
      <c r="B8" s="40" t="s">
        <v>38</v>
      </c>
      <c r="C8" s="40" t="s">
        <v>39</v>
      </c>
      <c r="D8" s="48">
        <v>6407.19</v>
      </c>
      <c r="E8" s="41">
        <f t="shared" si="0"/>
        <v>7688.6279999999988</v>
      </c>
    </row>
    <row r="9" spans="2:5" x14ac:dyDescent="0.25">
      <c r="B9" s="40" t="s">
        <v>40</v>
      </c>
      <c r="C9" s="40" t="s">
        <v>7</v>
      </c>
      <c r="D9" s="48">
        <v>6299.6</v>
      </c>
      <c r="E9" s="41">
        <f t="shared" si="0"/>
        <v>7559.52</v>
      </c>
    </row>
    <row r="10" spans="2:5" x14ac:dyDescent="0.25">
      <c r="B10" s="40" t="s">
        <v>41</v>
      </c>
      <c r="C10" s="40" t="s">
        <v>8</v>
      </c>
      <c r="D10" s="48">
        <v>50867.68</v>
      </c>
      <c r="E10" s="41">
        <f t="shared" si="0"/>
        <v>61041.216</v>
      </c>
    </row>
    <row r="11" spans="2:5" x14ac:dyDescent="0.25">
      <c r="B11" s="40" t="s">
        <v>42</v>
      </c>
      <c r="C11" s="40" t="s">
        <v>9</v>
      </c>
      <c r="D11" s="48">
        <v>9230.94</v>
      </c>
      <c r="E11" s="41">
        <f t="shared" si="0"/>
        <v>11077.128000000001</v>
      </c>
    </row>
    <row r="12" spans="2:5" x14ac:dyDescent="0.25">
      <c r="B12" s="40" t="s">
        <v>43</v>
      </c>
      <c r="C12" s="40" t="s">
        <v>10</v>
      </c>
      <c r="D12" s="48">
        <v>3957.12</v>
      </c>
      <c r="E12" s="41">
        <f t="shared" si="0"/>
        <v>4748.5439999999999</v>
      </c>
    </row>
    <row r="13" spans="2:5" x14ac:dyDescent="0.25">
      <c r="B13" s="40" t="s">
        <v>44</v>
      </c>
      <c r="C13" s="40" t="s">
        <v>11</v>
      </c>
      <c r="D13" s="48">
        <v>25860.5</v>
      </c>
      <c r="E13" s="41">
        <f t="shared" si="0"/>
        <v>31032.6</v>
      </c>
    </row>
    <row r="14" spans="2:5" x14ac:dyDescent="0.25">
      <c r="B14" s="40" t="s">
        <v>45</v>
      </c>
      <c r="C14" s="40" t="s">
        <v>46</v>
      </c>
      <c r="D14" s="48">
        <v>419734.33</v>
      </c>
      <c r="E14" s="41">
        <f t="shared" si="0"/>
        <v>503681.196</v>
      </c>
    </row>
    <row r="15" spans="2:5" x14ac:dyDescent="0.25">
      <c r="B15" s="42" t="s">
        <v>47</v>
      </c>
      <c r="C15" s="42" t="s">
        <v>13</v>
      </c>
      <c r="D15" s="49">
        <v>46144</v>
      </c>
      <c r="E15" s="43">
        <f t="shared" si="0"/>
        <v>55372.799999999996</v>
      </c>
    </row>
    <row r="16" spans="2:5" ht="15.75" x14ac:dyDescent="0.25">
      <c r="D16" s="50">
        <f>SUM(D4:D15)</f>
        <v>659628.32000000007</v>
      </c>
      <c r="E16" s="44">
        <f>SUM(E4:E15)</f>
        <v>791553.98400000005</v>
      </c>
    </row>
  </sheetData>
  <mergeCells count="1">
    <mergeCell ref="B2:E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Lucas</dc:creator>
  <cp:lastModifiedBy>Camille Lucas</cp:lastModifiedBy>
  <dcterms:created xsi:type="dcterms:W3CDTF">2025-06-12T09:18:19Z</dcterms:created>
  <dcterms:modified xsi:type="dcterms:W3CDTF">2025-12-15T16:03:16Z</dcterms:modified>
</cp:coreProperties>
</file>